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ext_doc\"/>
    </mc:Choice>
  </mc:AlternateContent>
  <workbookProtection lockRevision="1"/>
  <bookViews>
    <workbookView xWindow="0" yWindow="0" windowWidth="18120" windowHeight="8610" tabRatio="500"/>
  </bookViews>
  <sheets>
    <sheet name="Sheet1" sheetId="1" r:id="rId1"/>
  </sheets>
  <definedNames>
    <definedName name="Z_FBE4AEA3_A006_493B_B59C_FD86E135BFEB_.wvu.Cols" localSheetId="0" hidden="1">Sheet1!$U:$XFD</definedName>
    <definedName name="Z_FBE4AEA3_A006_493B_B59C_FD86E135BFEB_.wvu.Rows" localSheetId="0" hidden="1">Sheet1!$37:$1048576,Sheet1!$34:$36</definedName>
  </definedNames>
  <calcPr calcId="152511" concurrentCalc="0"/>
  <customWorkbookViews>
    <customWorkbookView name="user - Personal View" guid="{FBE4AEA3-A006-493B-B59C-FD86E135BFEB}" mergeInterval="0" personalView="1" maximized="1" xWindow="1912" yWindow="-8" windowWidth="1936" windowHeight="1096" tabRatio="50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5" i="1" l="1"/>
  <c r="Q7" i="1"/>
  <c r="Q9" i="1"/>
  <c r="Q11" i="1"/>
  <c r="Q13" i="1"/>
  <c r="Q15" i="1"/>
  <c r="J21" i="1"/>
  <c r="J19" i="1"/>
  <c r="D25" i="1"/>
  <c r="O25" i="1"/>
  <c r="P28" i="1"/>
  <c r="Q30" i="1"/>
  <c r="O19" i="1"/>
  <c r="O21" i="1"/>
</calcChain>
</file>

<file path=xl/sharedStrings.xml><?xml version="1.0" encoding="utf-8"?>
<sst xmlns="http://schemas.openxmlformats.org/spreadsheetml/2006/main" count="28" uniqueCount="26">
  <si>
    <t xml:space="preserve"> </t>
  </si>
  <si>
    <t>Total Annual Fuel Cost</t>
  </si>
  <si>
    <t>SUMMARY OF COSTS</t>
  </si>
  <si>
    <t>=</t>
  </si>
  <si>
    <r>
      <t>GO GREEN</t>
    </r>
    <r>
      <rPr>
        <sz val="32"/>
        <color theme="0"/>
        <rFont val="Arial"/>
      </rPr>
      <t>»</t>
    </r>
  </si>
  <si>
    <t xml:space="preserve">ENTER YOUR INFO </t>
  </si>
  <si>
    <t>SAVINGS USING CAT'S EYE</t>
  </si>
  <si>
    <t xml:space="preserve">INVESTMENT IN CAT'S EYE  </t>
  </si>
  <si>
    <t>PROJECTED ROI  IN YEAR ONE</t>
  </si>
  <si>
    <t>Fuel Cost Per Litre</t>
  </si>
  <si>
    <t>Expected Tire Life (Km)</t>
  </si>
  <si>
    <t>Total Annual Tyre Cost</t>
  </si>
  <si>
    <t>Your Average Km/L</t>
  </si>
  <si>
    <t>Per Kilometre</t>
  </si>
  <si>
    <t>Annual Kilometre Driven</t>
  </si>
  <si>
    <t>Fuel Cost / Kilometre</t>
  </si>
  <si>
    <t>Reduction in Diesel Usage (Litre)</t>
  </si>
  <si>
    <t>.</t>
  </si>
  <si>
    <r>
      <t>Reduction in CO</t>
    </r>
    <r>
      <rPr>
        <vertAlign val="subscript"/>
        <sz val="14"/>
        <color theme="0"/>
        <rFont val="Arial"/>
      </rPr>
      <t>2</t>
    </r>
    <r>
      <rPr>
        <sz val="14"/>
        <color theme="0"/>
        <rFont val="Arial"/>
      </rPr>
      <t xml:space="preserve"> Emissions (Kilograms)</t>
    </r>
    <r>
      <rPr>
        <vertAlign val="superscript"/>
        <sz val="14"/>
        <color theme="0"/>
        <rFont val="Arial"/>
      </rPr>
      <t>*</t>
    </r>
  </si>
  <si>
    <r>
      <t xml:space="preserve">The Federal Government has determined that 60% of all tires on the road are underinflated causing real tire costs to be increased by a factor of 7% with a corresponding increase of 4% in fuel costs. Results will vary due to specific driving conditions.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color theme="1"/>
        <rFont val="Arial"/>
        <family val="2"/>
      </rPr>
      <t>1 Number of non-steer trailer tires.               2 Based on Government calculations stated above.                                                                                                                                                                                        * Based on US Energy Information of 2.7 kg of Carbon produced per Gallon of Diesel burned</t>
    </r>
  </si>
  <si>
    <t>Your Cost for Each Tyre</t>
  </si>
  <si>
    <t>Cost / Tyre Per Km.</t>
  </si>
  <si>
    <t>Total Tyre Cost / Km.</t>
  </si>
  <si>
    <r>
      <t>Total Number of Axles</t>
    </r>
    <r>
      <rPr>
        <vertAlign val="superscript"/>
        <sz val="12"/>
        <color theme="1" tint="0.249977111117893"/>
        <rFont val="Arial"/>
        <family val="2"/>
      </rPr>
      <t>1</t>
    </r>
  </si>
  <si>
    <r>
      <t>Operating Costs with Improper Tyre Inflation</t>
    </r>
    <r>
      <rPr>
        <b/>
        <vertAlign val="superscript"/>
        <sz val="12"/>
        <color theme="1"/>
        <rFont val="Arial"/>
        <family val="2"/>
      </rPr>
      <t>2</t>
    </r>
  </si>
  <si>
    <t>Total Annual Operating Costs for Fuel and Tyres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</si>
</sst>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164" formatCode="&quot;$&quot;#,##0.00"/>
    <numFmt numFmtId="165" formatCode="0.0"/>
    <numFmt numFmtId="166" formatCode="&quot;$&quot;#,##0"/>
    <numFmt numFmtId="167" formatCode="&quot;$&quot;#,##0.0000"/>
    <numFmt numFmtId="168" formatCode="&quot;$&quot;#,##0.000"/>
  </numFmts>
  <fonts count="21" x14ac:knownFonts="1">
    <font>
      <sz val="12"/>
      <color theme="1"/>
      <name val="Calibri"/>
      <family val="2"/>
      <scheme val="minor"/>
    </font>
    <font>
      <sz val="54"/>
      <color theme="1"/>
      <name val="Arial Narrow"/>
      <family val="2"/>
    </font>
    <font>
      <sz val="12"/>
      <color theme="1" tint="0.249977111117893"/>
      <name val="Arial"/>
      <family val="2"/>
    </font>
    <font>
      <sz val="12"/>
      <color theme="1"/>
      <name val="Arial"/>
      <family val="2"/>
    </font>
    <font>
      <vertAlign val="superscript"/>
      <sz val="12"/>
      <color theme="1" tint="0.249977111117893"/>
      <name val="Arial"/>
      <family val="2"/>
    </font>
    <font>
      <b/>
      <sz val="12"/>
      <color theme="1" tint="0.249977111117893"/>
      <name val="Arial"/>
      <family val="2"/>
    </font>
    <font>
      <b/>
      <sz val="12"/>
      <color theme="1"/>
      <name val="Arial"/>
      <family val="2"/>
    </font>
    <font>
      <sz val="11"/>
      <color theme="0"/>
      <name val="Arial"/>
      <family val="2"/>
    </font>
    <font>
      <sz val="11"/>
      <color rgb="FFFFFF00"/>
      <name val="Arial"/>
      <family val="2"/>
    </font>
    <font>
      <sz val="8"/>
      <name val="Calibri"/>
      <family val="2"/>
      <scheme val="minor"/>
    </font>
    <font>
      <b/>
      <vertAlign val="superscript"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26"/>
      <color theme="0"/>
      <name val="Arial"/>
    </font>
    <font>
      <sz val="14"/>
      <color theme="0"/>
      <name val="Arial"/>
    </font>
    <font>
      <vertAlign val="subscript"/>
      <sz val="14"/>
      <color theme="0"/>
      <name val="Arial"/>
    </font>
    <font>
      <vertAlign val="superscript"/>
      <sz val="14"/>
      <color theme="0"/>
      <name val="Arial"/>
    </font>
    <font>
      <b/>
      <sz val="14"/>
      <color theme="0"/>
      <name val="Arial"/>
    </font>
    <font>
      <sz val="32"/>
      <color theme="0"/>
      <name val="Arial"/>
    </font>
    <font>
      <b/>
      <sz val="42"/>
      <color theme="0"/>
      <name val="Arial"/>
    </font>
    <font>
      <b/>
      <sz val="42"/>
      <color rgb="FFFFFF00"/>
      <name val="Arial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4" borderId="0" xfId="0" applyFill="1"/>
    <xf numFmtId="0" fontId="0" fillId="0" borderId="0" xfId="0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6" borderId="0" xfId="0" applyFill="1"/>
    <xf numFmtId="0" fontId="0" fillId="6" borderId="0" xfId="0" applyFill="1" applyAlignment="1"/>
    <xf numFmtId="0" fontId="0" fillId="6" borderId="0" xfId="0" applyFill="1" applyAlignment="1">
      <alignment horizontal="left" vertical="center"/>
    </xf>
    <xf numFmtId="0" fontId="0" fillId="7" borderId="0" xfId="0" applyFill="1"/>
    <xf numFmtId="0" fontId="0" fillId="7" borderId="0" xfId="0" applyFill="1" applyAlignment="1"/>
    <xf numFmtId="0" fontId="2" fillId="3" borderId="0" xfId="0" applyFont="1" applyFill="1" applyAlignment="1">
      <alignment vertical="center"/>
    </xf>
    <xf numFmtId="0" fontId="2" fillId="5" borderId="0" xfId="0" applyFont="1" applyFill="1" applyAlignment="1"/>
    <xf numFmtId="0" fontId="2" fillId="3" borderId="0" xfId="0" applyFont="1" applyFill="1"/>
    <xf numFmtId="0" fontId="3" fillId="3" borderId="0" xfId="0" applyFont="1" applyFill="1"/>
    <xf numFmtId="0" fontId="2" fillId="5" borderId="0" xfId="0" applyFont="1" applyFill="1" applyAlignment="1">
      <alignment vertical="center"/>
    </xf>
    <xf numFmtId="0" fontId="5" fillId="3" borderId="0" xfId="0" applyFont="1" applyFill="1"/>
    <xf numFmtId="0" fontId="5" fillId="3" borderId="0" xfId="0" applyFont="1" applyFill="1" applyAlignment="1">
      <alignment vertical="center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6" fillId="4" borderId="0" xfId="0" applyFont="1" applyFill="1" applyAlignment="1">
      <alignment horizontal="left" vertical="center"/>
    </xf>
    <xf numFmtId="0" fontId="6" fillId="4" borderId="0" xfId="0" applyFont="1" applyFill="1" applyAlignment="1">
      <alignment vertical="top"/>
    </xf>
    <xf numFmtId="0" fontId="3" fillId="2" borderId="0" xfId="0" applyFont="1" applyFill="1"/>
    <xf numFmtId="167" fontId="5" fillId="5" borderId="0" xfId="0" applyNumberFormat="1" applyFont="1" applyFill="1"/>
    <xf numFmtId="164" fontId="5" fillId="5" borderId="0" xfId="0" applyNumberFormat="1" applyFont="1" applyFill="1"/>
    <xf numFmtId="167" fontId="5" fillId="3" borderId="0" xfId="0" applyNumberFormat="1" applyFont="1" applyFill="1"/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3" fontId="17" fillId="8" borderId="0" xfId="0" applyNumberFormat="1" applyFont="1" applyFill="1" applyAlignment="1">
      <alignment horizontal="right"/>
    </xf>
    <xf numFmtId="0" fontId="0" fillId="2" borderId="0" xfId="0" applyFill="1" applyAlignment="1"/>
    <xf numFmtId="0" fontId="1" fillId="2" borderId="0" xfId="0" applyFont="1" applyFill="1" applyAlignment="1"/>
    <xf numFmtId="0" fontId="0" fillId="0" borderId="0" xfId="0" applyAlignment="1"/>
    <xf numFmtId="0" fontId="0" fillId="7" borderId="0" xfId="0" applyFill="1" applyAlignment="1">
      <alignment horizontal="center"/>
    </xf>
    <xf numFmtId="0" fontId="7" fillId="2" borderId="0" xfId="0" applyFont="1" applyFill="1" applyAlignment="1">
      <alignment horizontal="left" vertical="center" wrapText="1"/>
    </xf>
    <xf numFmtId="0" fontId="0" fillId="7" borderId="0" xfId="0" applyFill="1" applyAlignment="1">
      <alignment horizontal="center"/>
    </xf>
    <xf numFmtId="0" fontId="3" fillId="7" borderId="0" xfId="0" applyFont="1" applyFill="1" applyAlignment="1">
      <alignment horizontal="center"/>
    </xf>
    <xf numFmtId="6" fontId="19" fillId="2" borderId="0" xfId="0" applyNumberFormat="1" applyFont="1" applyFill="1" applyAlignment="1">
      <alignment horizontal="left" vertical="top"/>
    </xf>
    <xf numFmtId="164" fontId="6" fillId="5" borderId="0" xfId="0" applyNumberFormat="1" applyFont="1" applyFill="1" applyAlignment="1">
      <alignment horizontal="center" vertical="center"/>
    </xf>
    <xf numFmtId="168" fontId="6" fillId="5" borderId="0" xfId="0" applyNumberFormat="1" applyFont="1" applyFill="1" applyAlignment="1">
      <alignment horizontal="center" vertical="center"/>
    </xf>
    <xf numFmtId="164" fontId="6" fillId="5" borderId="0" xfId="0" applyNumberFormat="1" applyFont="1" applyFill="1" applyAlignment="1">
      <alignment horizontal="center"/>
    </xf>
    <xf numFmtId="0" fontId="6" fillId="5" borderId="0" xfId="0" applyFont="1" applyFill="1" applyAlignment="1">
      <alignment horizontal="center"/>
    </xf>
    <xf numFmtId="168" fontId="6" fillId="5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3" fillId="8" borderId="0" xfId="0" applyFont="1" applyFill="1" applyAlignment="1">
      <alignment horizontal="left" vertical="center"/>
    </xf>
    <xf numFmtId="0" fontId="14" fillId="9" borderId="0" xfId="0" applyFont="1" applyFill="1" applyAlignment="1">
      <alignment horizontal="left" vertical="center"/>
    </xf>
    <xf numFmtId="3" fontId="17" fillId="8" borderId="0" xfId="0" applyNumberFormat="1" applyFont="1" applyFill="1" applyAlignment="1">
      <alignment horizontal="right" vertical="center"/>
    </xf>
    <xf numFmtId="0" fontId="11" fillId="7" borderId="0" xfId="0" applyFont="1" applyFill="1" applyAlignment="1">
      <alignment horizontal="left" vertical="center" wrapText="1"/>
    </xf>
    <xf numFmtId="0" fontId="1" fillId="7" borderId="0" xfId="0" applyFont="1" applyFill="1" applyAlignment="1">
      <alignment horizontal="center"/>
    </xf>
    <xf numFmtId="0" fontId="7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166" fontId="19" fillId="2" borderId="0" xfId="0" applyNumberFormat="1" applyFont="1" applyFill="1" applyAlignment="1">
      <alignment horizontal="left" vertical="top"/>
    </xf>
    <xf numFmtId="166" fontId="20" fillId="2" borderId="0" xfId="0" applyNumberFormat="1" applyFont="1" applyFill="1" applyAlignment="1">
      <alignment horizontal="left" vertical="top"/>
    </xf>
    <xf numFmtId="0" fontId="17" fillId="8" borderId="0" xfId="0" applyFont="1" applyFill="1" applyAlignment="1" applyProtection="1">
      <alignment horizontal="center" vertical="center" textRotation="90"/>
    </xf>
    <xf numFmtId="164" fontId="2" fillId="5" borderId="0" xfId="0" applyNumberFormat="1" applyFont="1" applyFill="1" applyAlignment="1" applyProtection="1">
      <protection locked="0"/>
    </xf>
    <xf numFmtId="3" fontId="2" fillId="5" borderId="0" xfId="0" applyNumberFormat="1" applyFont="1" applyFill="1" applyAlignment="1" applyProtection="1">
      <protection locked="0"/>
    </xf>
    <xf numFmtId="0" fontId="2" fillId="5" borderId="0" xfId="0" applyFont="1" applyFill="1" applyAlignment="1" applyProtection="1">
      <protection locked="0"/>
    </xf>
    <xf numFmtId="165" fontId="2" fillId="5" borderId="0" xfId="0" applyNumberFormat="1" applyFont="1" applyFill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112324</xdr:rowOff>
    </xdr:from>
    <xdr:to>
      <xdr:col>7</xdr:col>
      <xdr:colOff>252735</xdr:colOff>
      <xdr:row>1</xdr:row>
      <xdr:rowOff>785424</xdr:rowOff>
    </xdr:to>
    <xdr:pic>
      <xdr:nvPicPr>
        <xdr:cNvPr id="2" name="Picture 1" descr="CE_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980" y="254564"/>
          <a:ext cx="3039115" cy="673100"/>
        </a:xfrm>
        <a:prstGeom prst="rect">
          <a:avLst/>
        </a:prstGeom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2D0DEEA-06C5-4911-9393-32007A368D2B}" protected="1">
  <header guid="{A2D0DEEA-06C5-4911-9393-32007A368D2B}" dateTime="2016-06-20T12:34:55" maxSheetId="2" userName="user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A2D0DEEA-06C5-4911-9393-32007A368D2B}" name="user" id="-882803182" dateTime="2016-06-20T12:34:55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view="pageLayout" zoomScale="125" zoomScaleNormal="125" zoomScalePageLayoutView="125" workbookViewId="0">
      <selection activeCell="L1" sqref="L1"/>
    </sheetView>
  </sheetViews>
  <sheetFormatPr defaultColWidth="0" defaultRowHeight="15.75" zeroHeight="1" x14ac:dyDescent="0.25"/>
  <cols>
    <col min="1" max="1" width="4.5" customWidth="1"/>
    <col min="2" max="2" width="1.125" customWidth="1"/>
    <col min="3" max="3" width="3" customWidth="1"/>
    <col min="4" max="4" width="25.125" customWidth="1"/>
    <col min="5" max="5" width="4.5" customWidth="1"/>
    <col min="6" max="6" width="1.125" customWidth="1"/>
    <col min="7" max="7" width="3" customWidth="1"/>
    <col min="8" max="8" width="10.875" customWidth="1"/>
    <col min="9" max="9" width="3" customWidth="1"/>
    <col min="10" max="10" width="1.125" customWidth="1"/>
    <col min="11" max="11" width="3" customWidth="1"/>
    <col min="12" max="12" width="10.875" customWidth="1"/>
    <col min="13" max="13" width="1.125" customWidth="1"/>
    <col min="14" max="14" width="3" customWidth="1"/>
    <col min="15" max="15" width="10.125" customWidth="1"/>
    <col min="16" max="16" width="6" customWidth="1"/>
    <col min="17" max="17" width="13.875" customWidth="1"/>
    <col min="18" max="18" width="3" customWidth="1"/>
    <col min="19" max="19" width="1.125" customWidth="1"/>
    <col min="20" max="20" width="4.5" style="3" customWidth="1"/>
    <col min="21" max="16384" width="10.875" hidden="1"/>
  </cols>
  <sheetData>
    <row r="1" spans="1:20" ht="11.1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ht="65.099999999999994" customHeight="1" x14ac:dyDescent="0.25">
      <c r="A2" s="7"/>
      <c r="B2" s="35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35"/>
      <c r="T2" s="8"/>
    </row>
    <row r="3" spans="1:20" ht="6.95" customHeight="1" x14ac:dyDescent="0.25">
      <c r="A3" s="10"/>
      <c r="B3" s="11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11"/>
      <c r="T3" s="7"/>
    </row>
    <row r="4" spans="1:20" ht="11.1" customHeight="1" x14ac:dyDescent="0.25">
      <c r="A4" s="55" t="s">
        <v>5</v>
      </c>
      <c r="B4" s="11"/>
      <c r="C4" s="2"/>
      <c r="D4" s="2"/>
      <c r="E4" s="2"/>
      <c r="F4" s="2"/>
      <c r="G4" s="2"/>
      <c r="H4" s="2"/>
      <c r="I4" s="2"/>
      <c r="J4" s="37"/>
      <c r="K4" s="2"/>
      <c r="L4" s="2"/>
      <c r="M4" s="2"/>
      <c r="N4" s="2"/>
      <c r="O4" s="2"/>
      <c r="P4" s="2"/>
      <c r="Q4" s="2"/>
      <c r="R4" s="2"/>
      <c r="S4" s="11"/>
      <c r="T4" s="7"/>
    </row>
    <row r="5" spans="1:20" ht="14.1" customHeight="1" x14ac:dyDescent="0.25">
      <c r="A5" s="55"/>
      <c r="B5" s="11"/>
      <c r="C5" s="2"/>
      <c r="D5" s="12" t="s">
        <v>20</v>
      </c>
      <c r="E5" s="13"/>
      <c r="F5" s="13"/>
      <c r="G5" s="13"/>
      <c r="H5" s="56">
        <v>350</v>
      </c>
      <c r="I5" s="14"/>
      <c r="J5" s="38"/>
      <c r="K5" s="14"/>
      <c r="L5" s="17" t="s">
        <v>2</v>
      </c>
      <c r="M5" s="14"/>
      <c r="N5" s="14"/>
      <c r="O5" s="14"/>
      <c r="P5" s="14"/>
      <c r="Q5" s="15"/>
      <c r="R5" s="15"/>
      <c r="S5" s="11"/>
      <c r="T5" s="7"/>
    </row>
    <row r="6" spans="1:20" ht="9" customHeight="1" x14ac:dyDescent="0.25">
      <c r="A6" s="55"/>
      <c r="B6" s="11"/>
      <c r="C6" s="2"/>
      <c r="D6" s="12"/>
      <c r="E6" s="14"/>
      <c r="F6" s="14"/>
      <c r="G6" s="14"/>
      <c r="H6" s="14"/>
      <c r="I6" s="14"/>
      <c r="J6" s="38"/>
      <c r="K6" s="14"/>
      <c r="L6" s="14"/>
      <c r="M6" s="14"/>
      <c r="N6" s="14"/>
      <c r="O6" s="14"/>
      <c r="P6" s="14"/>
      <c r="Q6" s="15"/>
      <c r="R6" s="15"/>
      <c r="S6" s="11"/>
      <c r="T6" s="7"/>
    </row>
    <row r="7" spans="1:20" ht="14.1" customHeight="1" x14ac:dyDescent="0.25">
      <c r="A7" s="55"/>
      <c r="B7" s="11"/>
      <c r="C7" s="2"/>
      <c r="D7" s="12" t="s">
        <v>10</v>
      </c>
      <c r="E7" s="13"/>
      <c r="F7" s="13"/>
      <c r="G7" s="13"/>
      <c r="H7" s="57">
        <v>375000</v>
      </c>
      <c r="I7" s="14"/>
      <c r="J7" s="38"/>
      <c r="K7" s="14"/>
      <c r="L7" s="12" t="s">
        <v>21</v>
      </c>
      <c r="M7" s="12"/>
      <c r="N7" s="12"/>
      <c r="O7" s="12"/>
      <c r="P7" s="16"/>
      <c r="Q7" s="26">
        <f>SUM(H5/H7)</f>
        <v>9.3333333333333332E-4</v>
      </c>
      <c r="R7" s="15"/>
      <c r="S7" s="11"/>
      <c r="T7" s="7"/>
    </row>
    <row r="8" spans="1:20" ht="9" customHeight="1" x14ac:dyDescent="0.25">
      <c r="A8" s="55"/>
      <c r="B8" s="11"/>
      <c r="C8" s="2"/>
      <c r="D8" s="12"/>
      <c r="E8" s="14"/>
      <c r="F8" s="14"/>
      <c r="G8" s="14"/>
      <c r="H8" s="14" t="s">
        <v>0</v>
      </c>
      <c r="I8" s="14"/>
      <c r="J8" s="38"/>
      <c r="K8" s="14"/>
      <c r="L8" s="14"/>
      <c r="M8" s="14"/>
      <c r="N8" s="14"/>
      <c r="O8" s="14"/>
      <c r="P8" s="14"/>
      <c r="Q8" s="15"/>
      <c r="R8" s="15"/>
      <c r="S8" s="11"/>
      <c r="T8" s="7"/>
    </row>
    <row r="9" spans="1:20" ht="14.1" customHeight="1" x14ac:dyDescent="0.25">
      <c r="A9" s="55"/>
      <c r="B9" s="11"/>
      <c r="C9" s="2"/>
      <c r="D9" s="12" t="s">
        <v>23</v>
      </c>
      <c r="E9" s="13"/>
      <c r="F9" s="13"/>
      <c r="G9" s="13"/>
      <c r="H9" s="58">
        <v>6</v>
      </c>
      <c r="I9" s="14"/>
      <c r="J9" s="38"/>
      <c r="K9" s="14"/>
      <c r="L9" s="12" t="s">
        <v>22</v>
      </c>
      <c r="M9" s="12"/>
      <c r="N9" s="12"/>
      <c r="O9" s="12"/>
      <c r="P9" s="16"/>
      <c r="Q9" s="26">
        <f>SUM(Q7*(H9*4))*(H15/H7)</f>
        <v>2.0608000000000001E-2</v>
      </c>
      <c r="R9" s="15"/>
      <c r="S9" s="11"/>
      <c r="T9" s="7"/>
    </row>
    <row r="10" spans="1:20" ht="9" customHeight="1" x14ac:dyDescent="0.25">
      <c r="A10" s="55"/>
      <c r="B10" s="11"/>
      <c r="C10" s="2"/>
      <c r="D10" s="14"/>
      <c r="E10" s="14"/>
      <c r="F10" s="14"/>
      <c r="G10" s="14"/>
      <c r="H10" s="14"/>
      <c r="I10" s="14"/>
      <c r="J10" s="38"/>
      <c r="K10" s="14"/>
      <c r="L10" s="12"/>
      <c r="M10" s="12"/>
      <c r="N10" s="12"/>
      <c r="O10" s="12"/>
      <c r="P10" s="12"/>
      <c r="Q10" s="28"/>
      <c r="R10" s="15"/>
      <c r="S10" s="11"/>
      <c r="T10" s="7"/>
    </row>
    <row r="11" spans="1:20" ht="14.1" customHeight="1" x14ac:dyDescent="0.25">
      <c r="A11" s="55"/>
      <c r="B11" s="11"/>
      <c r="C11" s="2"/>
      <c r="D11" s="12" t="s">
        <v>9</v>
      </c>
      <c r="E11" s="13"/>
      <c r="F11" s="13"/>
      <c r="G11" s="13"/>
      <c r="H11" s="56">
        <v>1.4</v>
      </c>
      <c r="I11" s="14"/>
      <c r="J11" s="38"/>
      <c r="K11" s="14"/>
      <c r="L11" s="18" t="s">
        <v>11</v>
      </c>
      <c r="M11" s="12"/>
      <c r="N11" s="12"/>
      <c r="O11" s="12"/>
      <c r="P11" s="16"/>
      <c r="Q11" s="27">
        <f>SUM(Q9*H15)</f>
        <v>7109.76</v>
      </c>
      <c r="R11" s="15"/>
      <c r="S11" s="11"/>
      <c r="T11" s="7"/>
    </row>
    <row r="12" spans="1:20" ht="9" customHeight="1" x14ac:dyDescent="0.25">
      <c r="A12" s="55"/>
      <c r="B12" s="11"/>
      <c r="C12" s="2"/>
      <c r="D12" s="12"/>
      <c r="E12" s="14"/>
      <c r="F12" s="14"/>
      <c r="G12" s="14"/>
      <c r="H12" s="14"/>
      <c r="I12" s="14"/>
      <c r="J12" s="38"/>
      <c r="K12" s="14"/>
      <c r="L12" s="12"/>
      <c r="M12" s="12"/>
      <c r="N12" s="12"/>
      <c r="O12" s="12"/>
      <c r="P12" s="12"/>
      <c r="Q12" s="17"/>
      <c r="R12" s="15"/>
      <c r="S12" s="11"/>
      <c r="T12" s="7"/>
    </row>
    <row r="13" spans="1:20" ht="14.1" customHeight="1" x14ac:dyDescent="0.25">
      <c r="A13" s="55"/>
      <c r="B13" s="11"/>
      <c r="C13" s="2"/>
      <c r="D13" s="12" t="s">
        <v>12</v>
      </c>
      <c r="E13" s="13"/>
      <c r="F13" s="13"/>
      <c r="G13" s="13"/>
      <c r="H13" s="59">
        <v>4.5</v>
      </c>
      <c r="I13" s="14"/>
      <c r="J13" s="38"/>
      <c r="K13" s="14"/>
      <c r="L13" s="12" t="s">
        <v>15</v>
      </c>
      <c r="M13" s="12"/>
      <c r="N13" s="12"/>
      <c r="O13" s="12"/>
      <c r="P13" s="16"/>
      <c r="Q13" s="26">
        <f>SUM(H11/H13)</f>
        <v>0.31111111111111112</v>
      </c>
      <c r="R13" s="15"/>
      <c r="S13" s="11"/>
      <c r="T13" s="7"/>
    </row>
    <row r="14" spans="1:20" ht="9" customHeight="1" x14ac:dyDescent="0.25">
      <c r="A14" s="55"/>
      <c r="B14" s="11"/>
      <c r="C14" s="2"/>
      <c r="D14" s="12"/>
      <c r="E14" s="14"/>
      <c r="F14" s="14"/>
      <c r="G14" s="14"/>
      <c r="H14" s="14"/>
      <c r="I14" s="14"/>
      <c r="J14" s="38"/>
      <c r="K14" s="14"/>
      <c r="L14" s="12"/>
      <c r="M14" s="12"/>
      <c r="N14" s="12"/>
      <c r="O14" s="12"/>
      <c r="P14" s="12"/>
      <c r="Q14" s="17"/>
      <c r="R14" s="15"/>
      <c r="S14" s="11"/>
      <c r="T14" s="7"/>
    </row>
    <row r="15" spans="1:20" ht="14.1" customHeight="1" x14ac:dyDescent="0.25">
      <c r="A15" s="55"/>
      <c r="B15" s="11"/>
      <c r="C15" s="2"/>
      <c r="D15" s="12" t="s">
        <v>14</v>
      </c>
      <c r="E15" s="13"/>
      <c r="F15" s="13"/>
      <c r="G15" s="13"/>
      <c r="H15" s="57">
        <v>345000</v>
      </c>
      <c r="I15" s="14"/>
      <c r="J15" s="38"/>
      <c r="K15" s="14"/>
      <c r="L15" s="18" t="s">
        <v>1</v>
      </c>
      <c r="M15" s="12"/>
      <c r="N15" s="12"/>
      <c r="O15" s="12"/>
      <c r="P15" s="16"/>
      <c r="Q15" s="27">
        <f>SUM(Q13*H15)</f>
        <v>107333.33333333333</v>
      </c>
      <c r="R15" s="15"/>
      <c r="S15" s="11"/>
      <c r="T15" s="7"/>
    </row>
    <row r="16" spans="1:20" ht="11.1" customHeight="1" x14ac:dyDescent="0.25">
      <c r="A16" s="55"/>
      <c r="B16" s="11"/>
      <c r="C16" s="2"/>
      <c r="D16" s="2"/>
      <c r="E16" s="2"/>
      <c r="F16" s="2"/>
      <c r="G16" s="2"/>
      <c r="H16" s="2"/>
      <c r="I16" s="2"/>
      <c r="J16" s="37"/>
      <c r="K16" s="2"/>
      <c r="L16" s="2"/>
      <c r="M16" s="2"/>
      <c r="N16" s="2"/>
      <c r="O16" s="2"/>
      <c r="P16" s="2"/>
      <c r="Q16" s="2"/>
      <c r="R16" s="2"/>
      <c r="S16" s="11"/>
      <c r="T16" s="7"/>
    </row>
    <row r="17" spans="1:20" ht="6.95" customHeight="1" x14ac:dyDescent="0.25">
      <c r="A17" s="10"/>
      <c r="B17" s="11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11"/>
      <c r="T17" s="7"/>
    </row>
    <row r="18" spans="1:20" ht="11.1" customHeight="1" x14ac:dyDescent="0.25">
      <c r="A18" s="7"/>
      <c r="B18" s="1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11"/>
      <c r="T18" s="7"/>
    </row>
    <row r="19" spans="1:20" s="5" customFormat="1" ht="18" customHeight="1" x14ac:dyDescent="0.25">
      <c r="A19" s="9"/>
      <c r="B19" s="11"/>
      <c r="C19" s="6"/>
      <c r="D19" s="23" t="s">
        <v>25</v>
      </c>
      <c r="E19" s="19"/>
      <c r="F19" s="19"/>
      <c r="G19" s="19"/>
      <c r="H19" s="19"/>
      <c r="I19" s="19"/>
      <c r="J19" s="40">
        <f>SUM(Q11+Q15)</f>
        <v>114443.09333333332</v>
      </c>
      <c r="K19" s="40"/>
      <c r="L19" s="40"/>
      <c r="M19" s="40"/>
      <c r="N19" s="20" t="s">
        <v>3</v>
      </c>
      <c r="O19" s="41">
        <f>SUM(J19/H15)</f>
        <v>0.33171911111111108</v>
      </c>
      <c r="P19" s="41"/>
      <c r="Q19" s="19" t="s">
        <v>13</v>
      </c>
      <c r="R19" s="6"/>
      <c r="S19" s="11"/>
      <c r="T19" s="9"/>
    </row>
    <row r="20" spans="1:20" ht="9" customHeight="1" x14ac:dyDescent="0.25">
      <c r="A20" s="7"/>
      <c r="B20" s="11"/>
      <c r="C20" s="4"/>
      <c r="D20" s="24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19"/>
      <c r="R20" s="4"/>
      <c r="S20" s="11"/>
      <c r="T20" s="7"/>
    </row>
    <row r="21" spans="1:20" ht="18" customHeight="1" x14ac:dyDescent="0.25">
      <c r="A21" s="7"/>
      <c r="B21" s="11"/>
      <c r="C21" s="4"/>
      <c r="D21" s="24" t="s">
        <v>24</v>
      </c>
      <c r="E21" s="21"/>
      <c r="F21" s="21"/>
      <c r="G21" s="21"/>
      <c r="H21" s="21"/>
      <c r="I21" s="21"/>
      <c r="J21" s="42">
        <f>SUM(Q11*1.07)+(Q15*1.04)</f>
        <v>119234.10986666667</v>
      </c>
      <c r="K21" s="43"/>
      <c r="L21" s="43"/>
      <c r="M21" s="43"/>
      <c r="N21" s="22" t="s">
        <v>3</v>
      </c>
      <c r="O21" s="44">
        <f>SUM(J21/H15)</f>
        <v>0.34560611555555554</v>
      </c>
      <c r="P21" s="44"/>
      <c r="Q21" s="19" t="s">
        <v>13</v>
      </c>
      <c r="R21" s="4"/>
      <c r="S21" s="11"/>
      <c r="T21" s="7"/>
    </row>
    <row r="22" spans="1:20" ht="11.1" customHeight="1" x14ac:dyDescent="0.25">
      <c r="A22" s="7"/>
      <c r="B22" s="1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11"/>
      <c r="T22" s="7"/>
    </row>
    <row r="23" spans="1:20" ht="6.95" customHeight="1" x14ac:dyDescent="0.25">
      <c r="A23" s="7"/>
      <c r="B23" s="11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11"/>
      <c r="T23" s="7"/>
    </row>
    <row r="24" spans="1:20" ht="21.95" customHeight="1" x14ac:dyDescent="0.25">
      <c r="A24" s="7"/>
      <c r="B24" s="11"/>
      <c r="C24" s="1"/>
      <c r="D24" s="36" t="s">
        <v>6</v>
      </c>
      <c r="E24" s="25"/>
      <c r="F24" s="38"/>
      <c r="G24" s="25"/>
      <c r="H24" s="51" t="s">
        <v>7</v>
      </c>
      <c r="I24" s="51"/>
      <c r="J24" s="51"/>
      <c r="K24" s="51"/>
      <c r="L24" s="51"/>
      <c r="M24" s="38"/>
      <c r="N24" s="25"/>
      <c r="O24" s="52" t="s">
        <v>8</v>
      </c>
      <c r="P24" s="52"/>
      <c r="Q24" s="52"/>
      <c r="R24" s="1"/>
      <c r="S24" s="11"/>
      <c r="T24" s="7"/>
    </row>
    <row r="25" spans="1:20" s="34" customFormat="1" ht="57.95" customHeight="1" x14ac:dyDescent="0.85">
      <c r="A25" s="8"/>
      <c r="B25" s="11"/>
      <c r="C25" s="32"/>
      <c r="D25" s="39">
        <f>SUM(J21-J19)</f>
        <v>4791.0165333333425</v>
      </c>
      <c r="E25" s="39"/>
      <c r="F25" s="50"/>
      <c r="G25" s="33"/>
      <c r="H25" s="53">
        <f>SUM(H9*400)</f>
        <v>2400</v>
      </c>
      <c r="I25" s="53"/>
      <c r="J25" s="53"/>
      <c r="K25" s="53"/>
      <c r="L25" s="53"/>
      <c r="M25" s="50"/>
      <c r="N25" s="33"/>
      <c r="O25" s="54">
        <f>SUM(D25-H25)</f>
        <v>2391.0165333333425</v>
      </c>
      <c r="P25" s="54"/>
      <c r="Q25" s="54"/>
      <c r="R25" s="32"/>
      <c r="S25" s="11"/>
      <c r="T25" s="8"/>
    </row>
    <row r="26" spans="1:20" ht="6.95" customHeight="1" x14ac:dyDescent="0.25">
      <c r="A26" s="7"/>
      <c r="B26" s="11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11"/>
      <c r="T26" s="7"/>
    </row>
    <row r="27" spans="1:20" ht="11.1" customHeight="1" x14ac:dyDescent="0.25">
      <c r="A27" s="7"/>
      <c r="B27" s="11"/>
      <c r="C27" s="29"/>
      <c r="D27" s="29"/>
      <c r="E27" s="29"/>
      <c r="F27" s="29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11"/>
      <c r="T27" s="7"/>
    </row>
    <row r="28" spans="1:20" ht="18" customHeight="1" x14ac:dyDescent="0.25">
      <c r="A28" s="7"/>
      <c r="B28" s="11"/>
      <c r="C28" s="29"/>
      <c r="D28" s="46" t="s">
        <v>4</v>
      </c>
      <c r="E28" s="46"/>
      <c r="F28" s="29"/>
      <c r="G28" s="30"/>
      <c r="H28" s="47" t="s">
        <v>16</v>
      </c>
      <c r="I28" s="47"/>
      <c r="J28" s="47"/>
      <c r="K28" s="47"/>
      <c r="L28" s="47"/>
      <c r="M28" s="47"/>
      <c r="N28" s="47"/>
      <c r="O28" s="47"/>
      <c r="P28" s="48">
        <f>((Q15*1.04-Q15)/H11)</f>
        <v>3066.6666666666738</v>
      </c>
      <c r="Q28" s="48"/>
      <c r="R28" s="30"/>
      <c r="S28" s="11"/>
      <c r="T28" s="7"/>
    </row>
    <row r="29" spans="1:20" ht="9" customHeight="1" x14ac:dyDescent="0.25">
      <c r="A29" s="7"/>
      <c r="B29" s="11"/>
      <c r="C29" s="29"/>
      <c r="D29" s="46"/>
      <c r="E29" s="46"/>
      <c r="F29" s="29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11"/>
      <c r="T29" s="7"/>
    </row>
    <row r="30" spans="1:20" ht="18" customHeight="1" x14ac:dyDescent="0.25">
      <c r="A30" s="7"/>
      <c r="B30" s="11"/>
      <c r="C30" s="29"/>
      <c r="D30" s="46"/>
      <c r="E30" s="46"/>
      <c r="F30" s="29"/>
      <c r="G30" s="30"/>
      <c r="H30" s="47" t="s">
        <v>18</v>
      </c>
      <c r="I30" s="47"/>
      <c r="J30" s="47"/>
      <c r="K30" s="47"/>
      <c r="L30" s="47"/>
      <c r="M30" s="47"/>
      <c r="N30" s="47"/>
      <c r="O30" s="47"/>
      <c r="P30" s="29"/>
      <c r="Q30" s="31">
        <f>SUM(P28*2.7)</f>
        <v>8280.00000000002</v>
      </c>
      <c r="R30" s="30"/>
      <c r="S30" s="11"/>
      <c r="T30" s="7"/>
    </row>
    <row r="31" spans="1:20" ht="11.1" customHeight="1" x14ac:dyDescent="0.25">
      <c r="A31" s="7"/>
      <c r="B31" s="11"/>
      <c r="C31" s="29"/>
      <c r="D31" s="29"/>
      <c r="E31" s="29"/>
      <c r="F31" s="29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 t="s">
        <v>17</v>
      </c>
      <c r="R31" s="30"/>
      <c r="S31" s="11"/>
      <c r="T31" s="7"/>
    </row>
    <row r="32" spans="1:20" ht="57.95" customHeight="1" x14ac:dyDescent="0.25">
      <c r="A32" s="7"/>
      <c r="B32" s="11"/>
      <c r="C32" s="10"/>
      <c r="D32" s="49" t="s">
        <v>19</v>
      </c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11"/>
      <c r="T32" s="7"/>
    </row>
    <row r="33" spans="1:20" ht="11.1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 hidden="1" x14ac:dyDescent="0.25"/>
    <row r="35" spans="1:20" hidden="1" x14ac:dyDescent="0.2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</row>
    <row r="36" spans="1:20" hidden="1" x14ac:dyDescent="0.25"/>
  </sheetData>
  <sheetProtection sheet="1" objects="1" scenarios="1"/>
  <customSheetViews>
    <customSheetView guid="{FBE4AEA3-A006-493B-B59C-FD86E135BFEB}" scale="125" showPageBreaks="1" hiddenRows="1" hiddenColumns="1" view="pageLayout">
      <selection activeCell="L1" sqref="L1"/>
      <pageMargins left="0.65" right="0.25" top="0.4" bottom="0.25" header="0.5" footer="0.5"/>
      <pageSetup orientation="landscape" horizontalDpi="4294967292" verticalDpi="4294967292" r:id="rId1"/>
    </customSheetView>
  </customSheetViews>
  <mergeCells count="23">
    <mergeCell ref="C3:R3"/>
    <mergeCell ref="A35:T35"/>
    <mergeCell ref="D28:E30"/>
    <mergeCell ref="H28:O28"/>
    <mergeCell ref="H30:O30"/>
    <mergeCell ref="P28:Q28"/>
    <mergeCell ref="D32:R32"/>
    <mergeCell ref="C26:R26"/>
    <mergeCell ref="C17:R17"/>
    <mergeCell ref="C23:R23"/>
    <mergeCell ref="F24:F25"/>
    <mergeCell ref="M24:M25"/>
    <mergeCell ref="H24:L24"/>
    <mergeCell ref="O24:Q24"/>
    <mergeCell ref="H25:L25"/>
    <mergeCell ref="O25:Q25"/>
    <mergeCell ref="A4:A16"/>
    <mergeCell ref="J4:J16"/>
    <mergeCell ref="D25:E25"/>
    <mergeCell ref="J19:M19"/>
    <mergeCell ref="O19:P19"/>
    <mergeCell ref="J21:M21"/>
    <mergeCell ref="O21:P21"/>
  </mergeCells>
  <phoneticPr fontId="9" type="noConversion"/>
  <pageMargins left="0.65" right="0.25" top="0.4" bottom="0.25" header="0.5" footer="0.5"/>
  <pageSetup orientation="landscape" horizontalDpi="4294967292" verticalDpi="4294967292" r:id="rId2"/>
  <drawing r:id="rId3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Gregory Elliott</dc:creator>
  <cp:lastModifiedBy>user</cp:lastModifiedBy>
  <cp:lastPrinted>2016-06-20T00:04:04Z</cp:lastPrinted>
  <dcterms:created xsi:type="dcterms:W3CDTF">2014-01-08T02:26:45Z</dcterms:created>
  <dcterms:modified xsi:type="dcterms:W3CDTF">2016-06-20T02:34:55Z</dcterms:modified>
</cp:coreProperties>
</file>